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March\"/>
    </mc:Choice>
  </mc:AlternateContent>
  <bookViews>
    <workbookView xWindow="0" yWindow="0" windowWidth="21600" windowHeight="11895" activeTab="4"/>
  </bookViews>
  <sheets>
    <sheet name="pathology" sheetId="1" r:id="rId1"/>
    <sheet name="COMMUNITY" sheetId="2" r:id="rId2"/>
    <sheet name="Microbiology" sheetId="3" r:id="rId3"/>
    <sheet name="forensic" sheetId="4" r:id="rId4"/>
    <sheet name="medicin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H19" i="4" l="1"/>
  <c r="H18" i="4"/>
  <c r="H17" i="4"/>
  <c r="H16" i="4"/>
  <c r="H13" i="4"/>
  <c r="H11" i="4"/>
  <c r="H9" i="4"/>
  <c r="J8" i="4"/>
  <c r="H8" i="4"/>
  <c r="H7" i="4"/>
  <c r="J6" i="4"/>
  <c r="H6" i="4"/>
  <c r="H24" i="3" l="1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<sst xmlns="http://schemas.openxmlformats.org/spreadsheetml/2006/main" count="220" uniqueCount="127">
  <si>
    <t>BELIEVERS CHURCH MEDICAL COLLEGE</t>
  </si>
  <si>
    <t>DEPARTMENT OF PATHOLOGY</t>
  </si>
  <si>
    <t xml:space="preserve">2016 MBBS-ADDITIONAL BATCH </t>
  </si>
  <si>
    <t>SL. NO:</t>
  </si>
  <si>
    <t>ROLL NO:</t>
  </si>
  <si>
    <t>NAME</t>
  </si>
  <si>
    <t>THEORY</t>
  </si>
  <si>
    <t>PRACTICAL</t>
  </si>
  <si>
    <t>%</t>
  </si>
  <si>
    <t>TOTAL HOURS (8)</t>
  </si>
  <si>
    <t>04/16</t>
  </si>
  <si>
    <t xml:space="preserve">AFSAL K </t>
  </si>
  <si>
    <t>06/16</t>
  </si>
  <si>
    <t xml:space="preserve">ALAN SAJI </t>
  </si>
  <si>
    <t>21/16</t>
  </si>
  <si>
    <t>BASIL N.P</t>
  </si>
  <si>
    <t>33/16</t>
  </si>
  <si>
    <t xml:space="preserve">HANNAH MARY SHINE </t>
  </si>
  <si>
    <t>35/16</t>
  </si>
  <si>
    <t xml:space="preserve">HARIKUMAR H </t>
  </si>
  <si>
    <t>36/16</t>
  </si>
  <si>
    <t xml:space="preserve">JANAKI PANICKER </t>
  </si>
  <si>
    <t>46/16</t>
  </si>
  <si>
    <t xml:space="preserve">KARTHIK LAL </t>
  </si>
  <si>
    <t>50/16</t>
  </si>
  <si>
    <t xml:space="preserve">LEVIN THAMBAN VARGHESE </t>
  </si>
  <si>
    <t>57/16</t>
  </si>
  <si>
    <t xml:space="preserve">MRIDULA MARIA JACOB </t>
  </si>
  <si>
    <t>58/16</t>
  </si>
  <si>
    <t xml:space="preserve">MUHAMMED IRFAN </t>
  </si>
  <si>
    <t>59/16</t>
  </si>
  <si>
    <t xml:space="preserve">MUHAMMED KAIZ </t>
  </si>
  <si>
    <t>62/16</t>
  </si>
  <si>
    <t xml:space="preserve">NAYANA ANILKUMAR </t>
  </si>
  <si>
    <t>72/16</t>
  </si>
  <si>
    <t>ROHIT GIGI</t>
  </si>
  <si>
    <t>79/16</t>
  </si>
  <si>
    <t xml:space="preserve">SANNY SARA SAMSON </t>
  </si>
  <si>
    <t>80/16</t>
  </si>
  <si>
    <t xml:space="preserve">SARA MATHEW </t>
  </si>
  <si>
    <t>83/16</t>
  </si>
  <si>
    <t xml:space="preserve">SHERIN S JOSEPH </t>
  </si>
  <si>
    <t>84/16</t>
  </si>
  <si>
    <t xml:space="preserve">SREEHARI S RISHI </t>
  </si>
  <si>
    <t>92/16</t>
  </si>
  <si>
    <t xml:space="preserve">VINAYAK V </t>
  </si>
  <si>
    <t>THEORY &amp; PRACTICAL MONTHLY ATTENDANCE FOR MARCH-2019</t>
  </si>
  <si>
    <t>TOTAL               ( 19 Hrs)</t>
  </si>
  <si>
    <t>HOD , PATHOLOGY</t>
  </si>
  <si>
    <t>COMMUNITY MEDICINE</t>
  </si>
  <si>
    <t>Theory attendance sheet of 2016 Add. Batch-March 2019</t>
  </si>
  <si>
    <t>Roll No</t>
  </si>
  <si>
    <t>Name</t>
  </si>
  <si>
    <t xml:space="preserve"> 4thSem.Th. attendance</t>
  </si>
  <si>
    <t>Total Attendance</t>
  </si>
  <si>
    <t>Total Hrs</t>
  </si>
  <si>
    <t>Percentage</t>
  </si>
  <si>
    <t>1</t>
  </si>
  <si>
    <t>AFSAL K</t>
  </si>
  <si>
    <t>2</t>
  </si>
  <si>
    <t>ALAN SAJI</t>
  </si>
  <si>
    <t>3</t>
  </si>
  <si>
    <t>BASIL N P</t>
  </si>
  <si>
    <t>4</t>
  </si>
  <si>
    <t>HANNAH MARY SHINE</t>
  </si>
  <si>
    <t>5</t>
  </si>
  <si>
    <t>HARI KUMAR H</t>
  </si>
  <si>
    <t>6</t>
  </si>
  <si>
    <t>JANAKI PANICKER</t>
  </si>
  <si>
    <t>7</t>
  </si>
  <si>
    <t>KARTHIK LAL</t>
  </si>
  <si>
    <t>8</t>
  </si>
  <si>
    <t>LEVIN THAMBAN VARGHESE</t>
  </si>
  <si>
    <t>9</t>
  </si>
  <si>
    <t>MRIDULA MARIA JACOB</t>
  </si>
  <si>
    <t>10</t>
  </si>
  <si>
    <t>MUHAMMED GAIZ</t>
  </si>
  <si>
    <t>11</t>
  </si>
  <si>
    <t>MUHAMMED IRFAN</t>
  </si>
  <si>
    <t>12</t>
  </si>
  <si>
    <t>NAYANA ANILKUMAR</t>
  </si>
  <si>
    <t>13</t>
  </si>
  <si>
    <t>ROHIT JIjI</t>
  </si>
  <si>
    <t>14</t>
  </si>
  <si>
    <t>SANNY SARA SAMSON</t>
  </si>
  <si>
    <t>15</t>
  </si>
  <si>
    <t>SARA MATHEW</t>
  </si>
  <si>
    <t>16</t>
  </si>
  <si>
    <t>SHERIN S JOSEPH</t>
  </si>
  <si>
    <t>17</t>
  </si>
  <si>
    <t>SREEHARI S RISHI</t>
  </si>
  <si>
    <t>18</t>
  </si>
  <si>
    <t>VINAYAK. V.</t>
  </si>
  <si>
    <t>DEPARTMENT OF MICROBIOLOGY</t>
  </si>
  <si>
    <t>THEORY &amp; PRACTICAL ATTENDANCE FOR MARCH - 2019</t>
  </si>
  <si>
    <t>TOTAL           (13 Hrs)</t>
  </si>
  <si>
    <t>TOTAL         (10 Hrs)</t>
  </si>
  <si>
    <t xml:space="preserve">Prof &amp; Head of Dept of Microbiology </t>
  </si>
  <si>
    <t>FORENSIC MEDICINE &amp; TOXICOLOGY</t>
  </si>
  <si>
    <t>Statement of Attendance</t>
  </si>
  <si>
    <t>2016 Additional Batch Attendance In The Month of March 2018</t>
  </si>
  <si>
    <t>Theory</t>
  </si>
  <si>
    <t>Practical</t>
  </si>
  <si>
    <t>SL NO:</t>
  </si>
  <si>
    <t>TOTAL (18 hrs)</t>
  </si>
  <si>
    <t>TOTAL (8hrs)</t>
  </si>
  <si>
    <t>HARIKUMAR H</t>
  </si>
  <si>
    <t>LEVIN THAMBAN VARGHEESE</t>
  </si>
  <si>
    <t>MRIDHULA MARIA JACOB</t>
  </si>
  <si>
    <t>MUHAMMED KAIZ</t>
  </si>
  <si>
    <t>VINAYAK V</t>
  </si>
  <si>
    <t xml:space="preserve">BELIEVERS CHURCH MEDICAL COLLEGE HOSPITAL </t>
  </si>
  <si>
    <t>DEPARTMENT OF OPHTHALMOLOGY</t>
  </si>
  <si>
    <t>4th SEMESTER (2016 ADDITIONAL BATCH) CLINICAL ATTENDANCE</t>
  </si>
  <si>
    <t>March 11 to April 01</t>
  </si>
  <si>
    <t>TIME: 9.30 am - 12.30 Pm</t>
  </si>
  <si>
    <t>Total Hours ( 51 Hrs)</t>
  </si>
  <si>
    <t>ADDITIONAL BATCH</t>
  </si>
  <si>
    <t>SL.NO</t>
  </si>
  <si>
    <t>ROLL</t>
  </si>
  <si>
    <t>NAME OF THE STUDENT</t>
  </si>
  <si>
    <t>AFSAL. K</t>
  </si>
  <si>
    <t>BASIL. N.P</t>
  </si>
  <si>
    <t>HARIKUMAR. H</t>
  </si>
  <si>
    <t>SHERIN. S. JOSEPH</t>
  </si>
  <si>
    <t>SREEHARI. S. RISHI</t>
  </si>
  <si>
    <t>VINAYAK.V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</si>
</sst>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6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sz val="16"/>
      <color theme="1"/>
      <name val="Bookman Old Style"/>
      <family val="1"/>
    </font>
    <font>
      <sz val="16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14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Bookman Old Style"/>
      <family val="1"/>
    </font>
    <font>
      <sz val="14"/>
      <color rgb="FF000000"/>
      <name val="Bookman Old Style"/>
      <family val="1"/>
    </font>
    <font>
      <sz val="18"/>
      <color theme="1"/>
      <name val="Bookman Old Style"/>
      <family val="1"/>
    </font>
    <font>
      <sz val="18"/>
      <color rgb="FF000000"/>
      <name val="Bookman Old Style"/>
      <family val="1"/>
    </font>
    <font>
      <b/>
      <sz val="20"/>
      <color theme="1"/>
      <name val="Andalus"/>
      <family val="1"/>
    </font>
    <font>
      <b/>
      <sz val="14"/>
      <color theme="1"/>
      <name val="Andalus"/>
      <family val="1"/>
    </font>
    <font>
      <b/>
      <sz val="16"/>
      <color theme="1"/>
      <name val="Andalus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1"/>
      <color theme="1"/>
      <name val="Andalus"/>
      <family val="1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6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Border="1"/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horizontal="left" indent="5"/>
    </xf>
    <xf numFmtId="0" fontId="7" fillId="0" borderId="0" xfId="0" applyFont="1" applyBorder="1" applyAlignment="1"/>
    <xf numFmtId="0" fontId="16" fillId="0" borderId="0" xfId="0" applyFont="1" applyBorder="1" applyAlignment="1"/>
    <xf numFmtId="49" fontId="18" fillId="0" borderId="14" xfId="0" applyNumberFormat="1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49" fontId="18" fillId="0" borderId="17" xfId="0" applyNumberFormat="1" applyFont="1" applyBorder="1" applyAlignment="1">
      <alignment horizontal="right" wrapText="1"/>
    </xf>
    <xf numFmtId="0" fontId="19" fillId="0" borderId="13" xfId="0" applyFont="1" applyBorder="1"/>
    <xf numFmtId="0" fontId="18" fillId="0" borderId="18" xfId="0" applyFont="1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13" xfId="0" applyFill="1" applyBorder="1"/>
    <xf numFmtId="0" fontId="20" fillId="0" borderId="13" xfId="0" applyFont="1" applyBorder="1" applyAlignment="1">
      <alignment wrapText="1"/>
    </xf>
    <xf numFmtId="49" fontId="18" fillId="0" borderId="19" xfId="0" applyNumberFormat="1" applyFont="1" applyBorder="1" applyAlignment="1">
      <alignment horizontal="right" wrapText="1"/>
    </xf>
    <xf numFmtId="0" fontId="20" fillId="0" borderId="20" xfId="0" applyFont="1" applyBorder="1" applyAlignment="1">
      <alignment wrapText="1"/>
    </xf>
    <xf numFmtId="0" fontId="18" fillId="0" borderId="21" xfId="0" applyFont="1" applyBorder="1" applyAlignment="1">
      <alignment horizontal="right" wrapText="1"/>
    </xf>
    <xf numFmtId="0" fontId="8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left" vertical="center" wrapText="1"/>
    </xf>
    <xf numFmtId="1" fontId="23" fillId="0" borderId="3" xfId="0" applyNumberFormat="1" applyFont="1" applyBorder="1" applyAlignment="1">
      <alignment horizontal="center" vertical="center"/>
    </xf>
    <xf numFmtId="1" fontId="24" fillId="0" borderId="11" xfId="0" applyNumberFormat="1" applyFont="1" applyBorder="1" applyAlignment="1">
      <alignment horizontal="center" vertical="center"/>
    </xf>
    <xf numFmtId="1" fontId="24" fillId="0" borderId="22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left" vertical="center" wrapText="1"/>
    </xf>
    <xf numFmtId="1" fontId="23" fillId="0" borderId="13" xfId="0" applyNumberFormat="1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  <xf numFmtId="1" fontId="24" fillId="0" borderId="26" xfId="0" applyNumberFormat="1" applyFont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left" vertical="center" wrapText="1"/>
    </xf>
    <xf numFmtId="1" fontId="12" fillId="0" borderId="13" xfId="0" applyNumberFormat="1" applyFont="1" applyBorder="1" applyAlignment="1">
      <alignment horizontal="left" vertical="center" wrapText="1"/>
    </xf>
    <xf numFmtId="164" fontId="23" fillId="0" borderId="13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left" vertical="center" wrapText="1"/>
    </xf>
    <xf numFmtId="1" fontId="23" fillId="0" borderId="8" xfId="0" applyNumberFormat="1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/>
    </xf>
    <xf numFmtId="1" fontId="24" fillId="0" borderId="27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vertical="top"/>
    </xf>
    <xf numFmtId="0" fontId="29" fillId="0" borderId="13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13" xfId="0" applyFont="1" applyFill="1" applyBorder="1"/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13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0" fontId="11" fillId="0" borderId="13" xfId="0" applyFont="1" applyBorder="1"/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26" fillId="0" borderId="30" xfId="0" applyFont="1" applyBorder="1" applyAlignment="1">
      <alignment horizontal="center" vertical="top"/>
    </xf>
    <xf numFmtId="0" fontId="28" fillId="0" borderId="28" xfId="0" applyFont="1" applyBorder="1" applyAlignment="1">
      <alignment horizontal="center" vertical="top"/>
    </xf>
    <xf numFmtId="0" fontId="28" fillId="0" borderId="29" xfId="0" applyFont="1" applyBorder="1" applyAlignment="1">
      <alignment horizontal="center" vertical="top"/>
    </xf>
    <xf numFmtId="0" fontId="28" fillId="0" borderId="30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34" fillId="0" borderId="31" xfId="0" applyFont="1" applyBorder="1" applyAlignment="1">
      <alignment horizontal="center" vertical="top"/>
    </xf>
    <xf numFmtId="0" fontId="34" fillId="0" borderId="32" xfId="0" applyFont="1" applyBorder="1" applyAlignment="1">
      <alignment horizontal="center" vertical="top"/>
    </xf>
    <xf numFmtId="0" fontId="34" fillId="0" borderId="33" xfId="0" applyFont="1" applyBorder="1" applyAlignment="1">
      <alignment horizontal="center" vertical="top"/>
    </xf>
    <xf numFmtId="0" fontId="35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38" fillId="0" borderId="12" xfId="0" applyNumberFormat="1" applyFont="1" applyBorder="1" applyAlignment="1">
      <alignment horizontal="right"/>
    </xf>
    <xf numFmtId="49" fontId="38" fillId="0" borderId="13" xfId="0" applyNumberFormat="1" applyFont="1" applyBorder="1"/>
    <xf numFmtId="0" fontId="38" fillId="0" borderId="13" xfId="0" applyFont="1" applyBorder="1" applyAlignment="1">
      <alignment horizontal="center"/>
    </xf>
    <xf numFmtId="0" fontId="39" fillId="0" borderId="37" xfId="0" applyFont="1" applyBorder="1"/>
    <xf numFmtId="0" fontId="40" fillId="0" borderId="12" xfId="0" applyNumberFormat="1" applyFont="1" applyBorder="1"/>
    <xf numFmtId="49" fontId="40" fillId="0" borderId="13" xfId="0" applyNumberFormat="1" applyFont="1" applyBorder="1"/>
    <xf numFmtId="0" fontId="40" fillId="0" borderId="13" xfId="0" applyFont="1" applyBorder="1" applyAlignment="1">
      <alignment horizontal="left" vertical="top" wrapText="1"/>
    </xf>
    <xf numFmtId="0" fontId="39" fillId="0" borderId="37" xfId="0" applyFont="1" applyBorder="1" applyAlignment="1">
      <alignment horizontal="center"/>
    </xf>
    <xf numFmtId="2" fontId="39" fillId="3" borderId="37" xfId="0" applyNumberFormat="1" applyFont="1" applyFill="1" applyBorder="1" applyAlignment="1">
      <alignment horizontal="center"/>
    </xf>
    <xf numFmtId="0" fontId="40" fillId="2" borderId="13" xfId="0" applyFont="1" applyFill="1" applyBorder="1" applyAlignment="1">
      <alignment horizontal="left" vertical="top" wrapText="1"/>
    </xf>
    <xf numFmtId="2" fontId="39" fillId="0" borderId="37" xfId="0" applyNumberFormat="1" applyFont="1" applyBorder="1" applyAlignment="1">
      <alignment horizontal="center"/>
    </xf>
    <xf numFmtId="0" fontId="40" fillId="0" borderId="13" xfId="0" applyFont="1" applyBorder="1" applyAlignment="1">
      <alignment horizontal="left" vertical="top"/>
    </xf>
    <xf numFmtId="0" fontId="40" fillId="2" borderId="13" xfId="0" applyFont="1" applyFill="1" applyBorder="1" applyAlignment="1">
      <alignment vertical="top" wrapText="1"/>
    </xf>
    <xf numFmtId="0" fontId="40" fillId="0" borderId="7" xfId="0" applyNumberFormat="1" applyFont="1" applyBorder="1"/>
    <xf numFmtId="49" fontId="40" fillId="0" borderId="8" xfId="0" applyNumberFormat="1" applyFont="1" applyBorder="1"/>
    <xf numFmtId="0" fontId="40" fillId="0" borderId="27" xfId="0" applyFont="1" applyBorder="1" applyAlignment="1">
      <alignment horizontal="left" vertical="top"/>
    </xf>
    <xf numFmtId="0" fontId="39" fillId="0" borderId="36" xfId="0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B4" sqref="B4:I4"/>
    </sheetView>
  </sheetViews>
  <sheetFormatPr defaultRowHeight="15" x14ac:dyDescent="0.3"/>
  <cols>
    <col min="1" max="1" width="6.5703125" style="1" customWidth="1"/>
    <col min="2" max="2" width="6.28515625" style="1" customWidth="1"/>
    <col min="3" max="3" width="10.7109375" style="1" customWidth="1"/>
    <col min="4" max="4" width="30.5703125" style="1" customWidth="1"/>
    <col min="5" max="5" width="12.140625" style="1" customWidth="1"/>
    <col min="6" max="6" width="10.42578125" style="1" customWidth="1"/>
    <col min="7" max="7" width="10.140625" style="1" customWidth="1"/>
    <col min="8" max="8" width="10.5703125" style="1" customWidth="1"/>
    <col min="9" max="9" width="20.42578125" style="1" customWidth="1"/>
    <col min="10" max="16384" width="9.140625" style="1"/>
  </cols>
  <sheetData>
    <row r="1" spans="1:9" ht="26.25" x14ac:dyDescent="0.35">
      <c r="B1" s="78" t="s">
        <v>0</v>
      </c>
      <c r="C1" s="78"/>
      <c r="D1" s="78"/>
      <c r="E1" s="78"/>
      <c r="F1" s="78"/>
      <c r="G1" s="78"/>
      <c r="H1" s="78"/>
      <c r="I1" s="78"/>
    </row>
    <row r="2" spans="1:9" ht="23.25" x14ac:dyDescent="0.3">
      <c r="A2" s="2"/>
      <c r="B2" s="79" t="s">
        <v>1</v>
      </c>
      <c r="C2" s="79"/>
      <c r="D2" s="79"/>
      <c r="E2" s="79"/>
      <c r="F2" s="79"/>
      <c r="G2" s="79"/>
      <c r="H2" s="79"/>
      <c r="I2" s="79"/>
    </row>
    <row r="3" spans="1:9" ht="20.25" x14ac:dyDescent="0.3">
      <c r="A3" s="2"/>
      <c r="B3" s="80" t="s">
        <v>2</v>
      </c>
      <c r="C3" s="80"/>
      <c r="D3" s="80"/>
      <c r="E3" s="80"/>
      <c r="F3" s="80"/>
      <c r="G3" s="80"/>
      <c r="H3" s="80"/>
      <c r="I3" s="80"/>
    </row>
    <row r="4" spans="1:9" ht="18.75" thickBot="1" x14ac:dyDescent="0.35">
      <c r="A4" s="2"/>
      <c r="B4" s="81" t="s">
        <v>46</v>
      </c>
      <c r="C4" s="81"/>
      <c r="D4" s="81"/>
      <c r="E4" s="81"/>
      <c r="F4" s="81"/>
      <c r="G4" s="81"/>
      <c r="H4" s="81"/>
      <c r="I4" s="82"/>
    </row>
    <row r="5" spans="1:9" ht="16.5" thickBot="1" x14ac:dyDescent="0.35">
      <c r="B5" s="83" t="s">
        <v>3</v>
      </c>
      <c r="C5" s="85" t="s">
        <v>4</v>
      </c>
      <c r="D5" s="87" t="s">
        <v>5</v>
      </c>
      <c r="E5" s="89" t="s">
        <v>6</v>
      </c>
      <c r="F5" s="90"/>
      <c r="G5" s="91" t="s">
        <v>7</v>
      </c>
      <c r="H5" s="92"/>
      <c r="I5" s="2"/>
    </row>
    <row r="6" spans="1:9" ht="36.75" thickBot="1" x14ac:dyDescent="0.35">
      <c r="B6" s="84"/>
      <c r="C6" s="86"/>
      <c r="D6" s="88"/>
      <c r="E6" s="3" t="s">
        <v>47</v>
      </c>
      <c r="F6" s="4" t="s">
        <v>8</v>
      </c>
      <c r="G6" s="5" t="s">
        <v>9</v>
      </c>
      <c r="H6" s="6" t="s">
        <v>8</v>
      </c>
    </row>
    <row r="7" spans="1:9" ht="21" thickBot="1" x14ac:dyDescent="0.35">
      <c r="B7" s="7">
        <v>1</v>
      </c>
      <c r="C7" s="8" t="s">
        <v>10</v>
      </c>
      <c r="D7" s="9" t="s">
        <v>11</v>
      </c>
      <c r="E7" s="10">
        <v>13</v>
      </c>
      <c r="F7" s="11">
        <f>E7/19*100</f>
        <v>68.421052631578945</v>
      </c>
      <c r="G7" s="10">
        <v>6</v>
      </c>
      <c r="H7" s="12">
        <f>G7/8*100</f>
        <v>75</v>
      </c>
    </row>
    <row r="8" spans="1:9" ht="21" thickBot="1" x14ac:dyDescent="0.35">
      <c r="B8" s="13">
        <v>2</v>
      </c>
      <c r="C8" s="14" t="s">
        <v>12</v>
      </c>
      <c r="D8" s="15" t="s">
        <v>13</v>
      </c>
      <c r="E8" s="16">
        <v>16</v>
      </c>
      <c r="F8" s="11">
        <f t="shared" ref="F8:F24" si="0">E8/19*100</f>
        <v>84.210526315789465</v>
      </c>
      <c r="G8" s="16">
        <v>6</v>
      </c>
      <c r="H8" s="12">
        <f t="shared" ref="H8:H24" si="1">G8/8*100</f>
        <v>75</v>
      </c>
    </row>
    <row r="9" spans="1:9" ht="21" thickBot="1" x14ac:dyDescent="0.35">
      <c r="B9" s="13">
        <v>3</v>
      </c>
      <c r="C9" s="14" t="s">
        <v>14</v>
      </c>
      <c r="D9" s="15" t="s">
        <v>15</v>
      </c>
      <c r="E9" s="16">
        <v>14</v>
      </c>
      <c r="F9" s="11">
        <f t="shared" si="0"/>
        <v>73.68421052631578</v>
      </c>
      <c r="G9" s="16">
        <v>8</v>
      </c>
      <c r="H9" s="12">
        <f t="shared" si="1"/>
        <v>100</v>
      </c>
    </row>
    <row r="10" spans="1:9" ht="21" thickBot="1" x14ac:dyDescent="0.35">
      <c r="B10" s="13">
        <v>4</v>
      </c>
      <c r="C10" s="14" t="s">
        <v>16</v>
      </c>
      <c r="D10" s="15" t="s">
        <v>17</v>
      </c>
      <c r="E10" s="16">
        <v>14</v>
      </c>
      <c r="F10" s="11">
        <f t="shared" si="0"/>
        <v>73.68421052631578</v>
      </c>
      <c r="G10" s="16">
        <v>6</v>
      </c>
      <c r="H10" s="12">
        <f t="shared" si="1"/>
        <v>75</v>
      </c>
    </row>
    <row r="11" spans="1:9" ht="21" thickBot="1" x14ac:dyDescent="0.35">
      <c r="B11" s="13">
        <v>5</v>
      </c>
      <c r="C11" s="14" t="s">
        <v>18</v>
      </c>
      <c r="D11" s="15" t="s">
        <v>19</v>
      </c>
      <c r="E11" s="16">
        <v>16</v>
      </c>
      <c r="F11" s="11">
        <f t="shared" si="0"/>
        <v>84.210526315789465</v>
      </c>
      <c r="G11" s="16">
        <v>2</v>
      </c>
      <c r="H11" s="12">
        <f t="shared" si="1"/>
        <v>25</v>
      </c>
    </row>
    <row r="12" spans="1:9" ht="21" thickBot="1" x14ac:dyDescent="0.35">
      <c r="B12" s="13">
        <v>6</v>
      </c>
      <c r="C12" s="14" t="s">
        <v>20</v>
      </c>
      <c r="D12" s="17" t="s">
        <v>21</v>
      </c>
      <c r="E12" s="16">
        <v>15</v>
      </c>
      <c r="F12" s="11">
        <f t="shared" si="0"/>
        <v>78.94736842105263</v>
      </c>
      <c r="G12" s="16">
        <v>8</v>
      </c>
      <c r="H12" s="12">
        <f t="shared" si="1"/>
        <v>100</v>
      </c>
    </row>
    <row r="13" spans="1:9" ht="21" thickBot="1" x14ac:dyDescent="0.35">
      <c r="B13" s="13">
        <v>7</v>
      </c>
      <c r="C13" s="14" t="s">
        <v>22</v>
      </c>
      <c r="D13" s="15" t="s">
        <v>23</v>
      </c>
      <c r="E13" s="16">
        <v>17</v>
      </c>
      <c r="F13" s="11">
        <f t="shared" si="0"/>
        <v>89.473684210526315</v>
      </c>
      <c r="G13" s="16">
        <v>8</v>
      </c>
      <c r="H13" s="12">
        <f t="shared" si="1"/>
        <v>100</v>
      </c>
    </row>
    <row r="14" spans="1:9" ht="30.75" thickBot="1" x14ac:dyDescent="0.35">
      <c r="B14" s="13">
        <v>8</v>
      </c>
      <c r="C14" s="14" t="s">
        <v>24</v>
      </c>
      <c r="D14" s="18" t="s">
        <v>25</v>
      </c>
      <c r="E14" s="16">
        <v>14</v>
      </c>
      <c r="F14" s="11">
        <f t="shared" si="0"/>
        <v>73.68421052631578</v>
      </c>
      <c r="G14" s="16">
        <v>6</v>
      </c>
      <c r="H14" s="12">
        <f t="shared" si="1"/>
        <v>75</v>
      </c>
    </row>
    <row r="15" spans="1:9" ht="21" thickBot="1" x14ac:dyDescent="0.35">
      <c r="B15" s="13">
        <v>9</v>
      </c>
      <c r="C15" s="14" t="s">
        <v>26</v>
      </c>
      <c r="D15" s="15" t="s">
        <v>27</v>
      </c>
      <c r="E15" s="16">
        <v>19</v>
      </c>
      <c r="F15" s="11">
        <f t="shared" si="0"/>
        <v>100</v>
      </c>
      <c r="G15" s="16">
        <v>8</v>
      </c>
      <c r="H15" s="12">
        <f t="shared" si="1"/>
        <v>100</v>
      </c>
    </row>
    <row r="16" spans="1:9" ht="21" thickBot="1" x14ac:dyDescent="0.35">
      <c r="B16" s="13">
        <v>10</v>
      </c>
      <c r="C16" s="14" t="s">
        <v>28</v>
      </c>
      <c r="D16" s="15" t="s">
        <v>29</v>
      </c>
      <c r="E16" s="16">
        <v>11</v>
      </c>
      <c r="F16" s="11">
        <f t="shared" si="0"/>
        <v>57.894736842105267</v>
      </c>
      <c r="G16" s="16">
        <v>4</v>
      </c>
      <c r="H16" s="12">
        <f t="shared" si="1"/>
        <v>50</v>
      </c>
    </row>
    <row r="17" spans="2:8" ht="21" thickBot="1" x14ac:dyDescent="0.35">
      <c r="B17" s="13">
        <v>11</v>
      </c>
      <c r="C17" s="14" t="s">
        <v>30</v>
      </c>
      <c r="D17" s="15" t="s">
        <v>31</v>
      </c>
      <c r="E17" s="16">
        <v>11</v>
      </c>
      <c r="F17" s="11">
        <f t="shared" si="0"/>
        <v>57.894736842105267</v>
      </c>
      <c r="G17" s="16">
        <v>8</v>
      </c>
      <c r="H17" s="12">
        <f t="shared" si="1"/>
        <v>100</v>
      </c>
    </row>
    <row r="18" spans="2:8" ht="21" thickBot="1" x14ac:dyDescent="0.35">
      <c r="B18" s="13">
        <v>12</v>
      </c>
      <c r="C18" s="14" t="s">
        <v>32</v>
      </c>
      <c r="D18" s="15" t="s">
        <v>33</v>
      </c>
      <c r="E18" s="16">
        <v>16</v>
      </c>
      <c r="F18" s="11">
        <f t="shared" si="0"/>
        <v>84.210526315789465</v>
      </c>
      <c r="G18" s="16">
        <v>6</v>
      </c>
      <c r="H18" s="12">
        <f t="shared" si="1"/>
        <v>75</v>
      </c>
    </row>
    <row r="19" spans="2:8" ht="21" thickBot="1" x14ac:dyDescent="0.35">
      <c r="B19" s="13">
        <v>13</v>
      </c>
      <c r="C19" s="14" t="s">
        <v>34</v>
      </c>
      <c r="D19" s="15" t="s">
        <v>35</v>
      </c>
      <c r="E19" s="16">
        <v>19</v>
      </c>
      <c r="F19" s="11">
        <f t="shared" si="0"/>
        <v>100</v>
      </c>
      <c r="G19" s="16">
        <v>8</v>
      </c>
      <c r="H19" s="12">
        <f t="shared" si="1"/>
        <v>100</v>
      </c>
    </row>
    <row r="20" spans="2:8" ht="21" thickBot="1" x14ac:dyDescent="0.35">
      <c r="B20" s="13">
        <v>14</v>
      </c>
      <c r="C20" s="14" t="s">
        <v>36</v>
      </c>
      <c r="D20" s="15" t="s">
        <v>37</v>
      </c>
      <c r="E20" s="16">
        <v>17</v>
      </c>
      <c r="F20" s="11">
        <f t="shared" si="0"/>
        <v>89.473684210526315</v>
      </c>
      <c r="G20" s="16">
        <v>8</v>
      </c>
      <c r="H20" s="12">
        <f t="shared" si="1"/>
        <v>100</v>
      </c>
    </row>
    <row r="21" spans="2:8" ht="21" thickBot="1" x14ac:dyDescent="0.35">
      <c r="B21" s="13">
        <v>15</v>
      </c>
      <c r="C21" s="14" t="s">
        <v>38</v>
      </c>
      <c r="D21" s="15" t="s">
        <v>39</v>
      </c>
      <c r="E21" s="16">
        <v>15</v>
      </c>
      <c r="F21" s="11">
        <f t="shared" si="0"/>
        <v>78.94736842105263</v>
      </c>
      <c r="G21" s="16">
        <v>8</v>
      </c>
      <c r="H21" s="12">
        <f t="shared" si="1"/>
        <v>100</v>
      </c>
    </row>
    <row r="22" spans="2:8" ht="21" thickBot="1" x14ac:dyDescent="0.35">
      <c r="B22" s="13">
        <v>16</v>
      </c>
      <c r="C22" s="14" t="s">
        <v>40</v>
      </c>
      <c r="D22" s="15" t="s">
        <v>41</v>
      </c>
      <c r="E22" s="16">
        <v>19</v>
      </c>
      <c r="F22" s="11">
        <f t="shared" si="0"/>
        <v>100</v>
      </c>
      <c r="G22" s="16">
        <v>8</v>
      </c>
      <c r="H22" s="12">
        <f t="shared" si="1"/>
        <v>100</v>
      </c>
    </row>
    <row r="23" spans="2:8" ht="21" thickBot="1" x14ac:dyDescent="0.35">
      <c r="B23" s="13">
        <v>17</v>
      </c>
      <c r="C23" s="14" t="s">
        <v>42</v>
      </c>
      <c r="D23" s="15" t="s">
        <v>43</v>
      </c>
      <c r="E23" s="16">
        <v>19</v>
      </c>
      <c r="F23" s="11">
        <f t="shared" si="0"/>
        <v>100</v>
      </c>
      <c r="G23" s="16">
        <v>8</v>
      </c>
      <c r="H23" s="12">
        <f t="shared" si="1"/>
        <v>100</v>
      </c>
    </row>
    <row r="24" spans="2:8" ht="21" thickBot="1" x14ac:dyDescent="0.35">
      <c r="B24" s="19">
        <v>18</v>
      </c>
      <c r="C24" s="20" t="s">
        <v>44</v>
      </c>
      <c r="D24" s="21" t="s">
        <v>45</v>
      </c>
      <c r="E24" s="22">
        <v>13</v>
      </c>
      <c r="F24" s="11">
        <f t="shared" si="0"/>
        <v>68.421052631578945</v>
      </c>
      <c r="G24" s="22">
        <v>8</v>
      </c>
      <c r="H24" s="12">
        <f t="shared" si="1"/>
        <v>100</v>
      </c>
    </row>
    <row r="25" spans="2:8" ht="16.5" x14ac:dyDescent="0.3">
      <c r="B25" s="23"/>
      <c r="C25" s="24"/>
      <c r="D25" s="25"/>
      <c r="E25" s="23"/>
      <c r="F25" s="26"/>
    </row>
    <row r="26" spans="2:8" ht="15.75" x14ac:dyDescent="0.3">
      <c r="B26" s="27"/>
      <c r="C26" s="28"/>
      <c r="D26" s="25"/>
      <c r="E26" s="23"/>
      <c r="F26" s="26"/>
    </row>
    <row r="27" spans="2:8" ht="16.5" x14ac:dyDescent="0.3">
      <c r="B27" s="29"/>
      <c r="C27" s="29" t="s">
        <v>48</v>
      </c>
      <c r="D27" s="25"/>
      <c r="E27" s="30"/>
      <c r="F27" s="31"/>
    </row>
    <row r="28" spans="2:8" ht="18.75" x14ac:dyDescent="0.3">
      <c r="B28" s="32"/>
      <c r="C28" s="32"/>
      <c r="D28" s="32"/>
    </row>
  </sheetData>
  <mergeCells count="9">
    <mergeCell ref="B1:I1"/>
    <mergeCell ref="B2:I2"/>
    <mergeCell ref="B3:I3"/>
    <mergeCell ref="B4:I4"/>
    <mergeCell ref="B5:B6"/>
    <mergeCell ref="C5:C6"/>
    <mergeCell ref="D5:D6"/>
    <mergeCell ref="E5:F5"/>
    <mergeCell ref="G5:H5"/>
  </mergeCells>
  <pageMargins left="0.7" right="0.7" top="0.75" bottom="0.75" header="0.3" footer="0.3"/>
  <pageSetup scale="7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27" sqref="F27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ht="18.75" x14ac:dyDescent="0.3">
      <c r="A1" s="93" t="s">
        <v>49</v>
      </c>
      <c r="B1" s="93"/>
      <c r="C1" s="93"/>
      <c r="D1" s="93"/>
      <c r="E1" s="93"/>
      <c r="F1" s="93"/>
      <c r="G1" s="93"/>
    </row>
    <row r="2" spans="1:7" ht="15.75" thickBot="1" x14ac:dyDescent="0.3">
      <c r="A2" s="94" t="s">
        <v>50</v>
      </c>
      <c r="B2" s="94"/>
      <c r="C2" s="94"/>
      <c r="D2" s="94"/>
      <c r="E2" s="94"/>
      <c r="F2" s="94"/>
      <c r="G2" s="94"/>
    </row>
    <row r="3" spans="1:7" ht="45.75" thickBot="1" x14ac:dyDescent="0.3">
      <c r="A3" s="33" t="s">
        <v>51</v>
      </c>
      <c r="B3" s="34" t="s">
        <v>52</v>
      </c>
      <c r="C3" s="35"/>
      <c r="D3" s="36" t="s">
        <v>53</v>
      </c>
      <c r="E3" s="36" t="s">
        <v>54</v>
      </c>
      <c r="F3" s="37" t="s">
        <v>55</v>
      </c>
      <c r="G3" s="37" t="s">
        <v>56</v>
      </c>
    </row>
    <row r="4" spans="1:7" ht="15.75" thickBot="1" x14ac:dyDescent="0.3">
      <c r="A4" s="38" t="s">
        <v>57</v>
      </c>
      <c r="B4" s="39" t="s">
        <v>58</v>
      </c>
      <c r="C4" s="40"/>
      <c r="D4" s="41">
        <v>3</v>
      </c>
      <c r="E4" s="41">
        <v>3</v>
      </c>
      <c r="F4" s="42">
        <v>12</v>
      </c>
      <c r="G4" s="42">
        <v>25</v>
      </c>
    </row>
    <row r="5" spans="1:7" ht="15.75" thickBot="1" x14ac:dyDescent="0.3">
      <c r="A5" s="38" t="s">
        <v>59</v>
      </c>
      <c r="B5" s="43" t="s">
        <v>60</v>
      </c>
      <c r="C5" s="40"/>
      <c r="D5" s="41">
        <v>12</v>
      </c>
      <c r="E5" s="41">
        <v>12</v>
      </c>
      <c r="F5" s="42">
        <v>12</v>
      </c>
      <c r="G5" s="42">
        <v>100</v>
      </c>
    </row>
    <row r="6" spans="1:7" ht="15.75" thickBot="1" x14ac:dyDescent="0.3">
      <c r="A6" s="38" t="s">
        <v>61</v>
      </c>
      <c r="B6" s="39" t="s">
        <v>62</v>
      </c>
      <c r="C6" s="40"/>
      <c r="D6" s="41">
        <v>9</v>
      </c>
      <c r="E6" s="41">
        <v>9</v>
      </c>
      <c r="F6" s="42">
        <v>12</v>
      </c>
      <c r="G6" s="42">
        <v>75</v>
      </c>
    </row>
    <row r="7" spans="1:7" ht="15.75" thickBot="1" x14ac:dyDescent="0.3">
      <c r="A7" s="38" t="s">
        <v>63</v>
      </c>
      <c r="B7" s="43" t="s">
        <v>64</v>
      </c>
      <c r="C7" s="40"/>
      <c r="D7" s="41">
        <v>9</v>
      </c>
      <c r="E7" s="41">
        <v>9</v>
      </c>
      <c r="F7" s="42">
        <v>12</v>
      </c>
      <c r="G7" s="42">
        <v>75</v>
      </c>
    </row>
    <row r="8" spans="1:7" ht="15.75" thickBot="1" x14ac:dyDescent="0.3">
      <c r="A8" s="38" t="s">
        <v>65</v>
      </c>
      <c r="B8" s="39" t="s">
        <v>66</v>
      </c>
      <c r="C8" s="40"/>
      <c r="D8" s="41">
        <v>6</v>
      </c>
      <c r="E8" s="41">
        <v>6</v>
      </c>
      <c r="F8" s="42">
        <v>12</v>
      </c>
      <c r="G8" s="42">
        <v>50</v>
      </c>
    </row>
    <row r="9" spans="1:7" ht="15.75" thickBot="1" x14ac:dyDescent="0.3">
      <c r="A9" s="38" t="s">
        <v>67</v>
      </c>
      <c r="B9" s="39" t="s">
        <v>68</v>
      </c>
      <c r="C9" s="40"/>
      <c r="D9" s="41">
        <v>6</v>
      </c>
      <c r="E9" s="41">
        <v>6</v>
      </c>
      <c r="F9" s="42">
        <v>12</v>
      </c>
      <c r="G9" s="42">
        <v>50</v>
      </c>
    </row>
    <row r="10" spans="1:7" ht="15.75" thickBot="1" x14ac:dyDescent="0.3">
      <c r="A10" s="38" t="s">
        <v>69</v>
      </c>
      <c r="B10" s="39" t="s">
        <v>70</v>
      </c>
      <c r="C10" s="40"/>
      <c r="D10" s="41">
        <v>9</v>
      </c>
      <c r="E10" s="41">
        <v>9</v>
      </c>
      <c r="F10" s="42">
        <v>12</v>
      </c>
      <c r="G10" s="42">
        <v>75</v>
      </c>
    </row>
    <row r="11" spans="1:7" ht="15.75" thickBot="1" x14ac:dyDescent="0.3">
      <c r="A11" s="38" t="s">
        <v>71</v>
      </c>
      <c r="B11" s="39" t="s">
        <v>72</v>
      </c>
      <c r="C11" s="40"/>
      <c r="D11" s="41">
        <v>9</v>
      </c>
      <c r="E11" s="41">
        <v>9</v>
      </c>
      <c r="F11" s="42">
        <v>12</v>
      </c>
      <c r="G11" s="42">
        <v>75</v>
      </c>
    </row>
    <row r="12" spans="1:7" ht="15.75" thickBot="1" x14ac:dyDescent="0.3">
      <c r="A12" s="38" t="s">
        <v>73</v>
      </c>
      <c r="B12" s="39" t="s">
        <v>74</v>
      </c>
      <c r="C12" s="40"/>
      <c r="D12" s="41">
        <v>9</v>
      </c>
      <c r="E12" s="41">
        <v>9</v>
      </c>
      <c r="F12" s="42">
        <v>12</v>
      </c>
      <c r="G12" s="42">
        <v>75</v>
      </c>
    </row>
    <row r="13" spans="1:7" ht="15.75" thickBot="1" x14ac:dyDescent="0.3">
      <c r="A13" s="38" t="s">
        <v>75</v>
      </c>
      <c r="B13" s="39" t="s">
        <v>76</v>
      </c>
      <c r="C13" s="40"/>
      <c r="D13" s="41">
        <v>6</v>
      </c>
      <c r="E13" s="41">
        <v>6</v>
      </c>
      <c r="F13" s="42">
        <v>12</v>
      </c>
      <c r="G13" s="42">
        <v>50</v>
      </c>
    </row>
    <row r="14" spans="1:7" ht="15.75" thickBot="1" x14ac:dyDescent="0.3">
      <c r="A14" s="38" t="s">
        <v>77</v>
      </c>
      <c r="B14" s="39" t="s">
        <v>78</v>
      </c>
      <c r="C14" s="40"/>
      <c r="D14" s="41">
        <v>6</v>
      </c>
      <c r="E14" s="41">
        <v>6</v>
      </c>
      <c r="F14" s="42">
        <v>12</v>
      </c>
      <c r="G14" s="42">
        <v>50</v>
      </c>
    </row>
    <row r="15" spans="1:7" ht="15.75" thickBot="1" x14ac:dyDescent="0.3">
      <c r="A15" s="38" t="s">
        <v>79</v>
      </c>
      <c r="B15" s="39" t="s">
        <v>80</v>
      </c>
      <c r="C15" s="40"/>
      <c r="D15" s="41">
        <v>9</v>
      </c>
      <c r="E15" s="41">
        <v>9</v>
      </c>
      <c r="F15" s="42">
        <v>12</v>
      </c>
      <c r="G15" s="42">
        <v>75</v>
      </c>
    </row>
    <row r="16" spans="1:7" ht="15.75" thickBot="1" x14ac:dyDescent="0.3">
      <c r="A16" s="38" t="s">
        <v>81</v>
      </c>
      <c r="B16" s="39" t="s">
        <v>82</v>
      </c>
      <c r="C16" s="40"/>
      <c r="D16" s="41">
        <v>9</v>
      </c>
      <c r="E16" s="41">
        <v>9</v>
      </c>
      <c r="F16" s="42">
        <v>12</v>
      </c>
      <c r="G16" s="42">
        <v>75</v>
      </c>
    </row>
    <row r="17" spans="1:7" ht="15.75" thickBot="1" x14ac:dyDescent="0.3">
      <c r="A17" s="38" t="s">
        <v>83</v>
      </c>
      <c r="B17" s="43" t="s">
        <v>84</v>
      </c>
      <c r="C17" s="40"/>
      <c r="D17" s="41">
        <v>6</v>
      </c>
      <c r="E17" s="41">
        <v>6</v>
      </c>
      <c r="F17" s="42">
        <v>12</v>
      </c>
      <c r="G17" s="42">
        <v>50</v>
      </c>
    </row>
    <row r="18" spans="1:7" ht="15.75" thickBot="1" x14ac:dyDescent="0.3">
      <c r="A18" s="38" t="s">
        <v>85</v>
      </c>
      <c r="B18" s="39" t="s">
        <v>86</v>
      </c>
      <c r="C18" s="40"/>
      <c r="D18" s="41">
        <v>6</v>
      </c>
      <c r="E18" s="41">
        <v>6</v>
      </c>
      <c r="F18" s="42">
        <v>12</v>
      </c>
      <c r="G18" s="42">
        <v>50</v>
      </c>
    </row>
    <row r="19" spans="1:7" ht="15.75" thickBot="1" x14ac:dyDescent="0.3">
      <c r="A19" s="38" t="s">
        <v>87</v>
      </c>
      <c r="B19" s="39" t="s">
        <v>88</v>
      </c>
      <c r="C19" s="40"/>
      <c r="D19" s="41">
        <v>12</v>
      </c>
      <c r="E19" s="41">
        <v>12</v>
      </c>
      <c r="F19" s="42">
        <v>12</v>
      </c>
      <c r="G19" s="42">
        <v>100</v>
      </c>
    </row>
    <row r="20" spans="1:7" ht="15.75" thickBot="1" x14ac:dyDescent="0.3">
      <c r="A20" s="38" t="s">
        <v>89</v>
      </c>
      <c r="B20" s="43" t="s">
        <v>90</v>
      </c>
      <c r="C20" s="40"/>
      <c r="D20" s="41">
        <v>12</v>
      </c>
      <c r="E20" s="41">
        <v>12</v>
      </c>
      <c r="F20" s="42">
        <v>12</v>
      </c>
      <c r="G20" s="42">
        <v>100</v>
      </c>
    </row>
    <row r="21" spans="1:7" ht="15.75" thickBot="1" x14ac:dyDescent="0.3">
      <c r="A21" s="38" t="s">
        <v>91</v>
      </c>
      <c r="B21" s="39" t="s">
        <v>92</v>
      </c>
      <c r="C21" s="40"/>
      <c r="D21" s="41">
        <v>3</v>
      </c>
      <c r="E21" s="41">
        <v>3</v>
      </c>
      <c r="F21" s="42">
        <v>12</v>
      </c>
      <c r="G21" s="42">
        <v>25</v>
      </c>
    </row>
    <row r="22" spans="1:7" ht="15.75" thickBot="1" x14ac:dyDescent="0.3">
      <c r="A22" s="44"/>
      <c r="B22" s="45"/>
      <c r="C22" s="46"/>
      <c r="D22" s="37"/>
      <c r="E22" s="42"/>
      <c r="F22" s="42"/>
      <c r="G22" s="42"/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13" sqref="J13"/>
    </sheetView>
  </sheetViews>
  <sheetFormatPr defaultRowHeight="15" x14ac:dyDescent="0.3"/>
  <cols>
    <col min="1" max="1" width="6.5703125" style="1" customWidth="1"/>
    <col min="2" max="2" width="9" style="1" customWidth="1"/>
    <col min="3" max="3" width="12.140625" style="1" customWidth="1"/>
    <col min="4" max="4" width="34.85546875" style="1" customWidth="1"/>
    <col min="5" max="5" width="11.5703125" style="1" customWidth="1"/>
    <col min="6" max="6" width="13.7109375" style="1" customWidth="1"/>
    <col min="7" max="7" width="10.7109375" style="1" customWidth="1"/>
    <col min="8" max="8" width="12.85546875" style="1" customWidth="1"/>
    <col min="9" max="16384" width="9.140625" style="1"/>
  </cols>
  <sheetData>
    <row r="1" spans="1:8" ht="26.25" x14ac:dyDescent="0.35">
      <c r="B1" s="78" t="s">
        <v>0</v>
      </c>
      <c r="C1" s="78"/>
      <c r="D1" s="78"/>
      <c r="E1" s="78"/>
      <c r="F1" s="78"/>
      <c r="G1" s="78"/>
      <c r="H1" s="78"/>
    </row>
    <row r="2" spans="1:8" ht="23.25" x14ac:dyDescent="0.3">
      <c r="A2" s="2"/>
      <c r="B2" s="79" t="s">
        <v>93</v>
      </c>
      <c r="C2" s="79"/>
      <c r="D2" s="79"/>
      <c r="E2" s="79"/>
      <c r="F2" s="79"/>
      <c r="G2" s="79"/>
      <c r="H2" s="79"/>
    </row>
    <row r="3" spans="1:8" ht="20.25" x14ac:dyDescent="0.3">
      <c r="A3" s="2"/>
      <c r="B3" s="80" t="s">
        <v>2</v>
      </c>
      <c r="C3" s="80"/>
      <c r="D3" s="80"/>
      <c r="E3" s="80"/>
      <c r="F3" s="80"/>
      <c r="G3" s="80"/>
      <c r="H3" s="80"/>
    </row>
    <row r="4" spans="1:8" ht="18.75" thickBot="1" x14ac:dyDescent="0.35">
      <c r="A4" s="2"/>
      <c r="B4" s="81" t="s">
        <v>94</v>
      </c>
      <c r="C4" s="81"/>
      <c r="D4" s="81"/>
      <c r="E4" s="81"/>
      <c r="F4" s="81"/>
      <c r="G4" s="81"/>
      <c r="H4" s="81"/>
    </row>
    <row r="5" spans="1:8" ht="15.75" x14ac:dyDescent="0.3">
      <c r="B5" s="83" t="s">
        <v>3</v>
      </c>
      <c r="C5" s="85" t="s">
        <v>4</v>
      </c>
      <c r="D5" s="87" t="s">
        <v>5</v>
      </c>
      <c r="E5" s="89" t="s">
        <v>6</v>
      </c>
      <c r="F5" s="89"/>
      <c r="G5" s="89" t="s">
        <v>7</v>
      </c>
      <c r="H5" s="98"/>
    </row>
    <row r="6" spans="1:8" ht="26.25" thickBot="1" x14ac:dyDescent="0.35">
      <c r="B6" s="95"/>
      <c r="C6" s="96"/>
      <c r="D6" s="97"/>
      <c r="E6" s="47" t="s">
        <v>95</v>
      </c>
      <c r="F6" s="4" t="s">
        <v>8</v>
      </c>
      <c r="G6" s="47" t="s">
        <v>96</v>
      </c>
      <c r="H6" s="48" t="s">
        <v>8</v>
      </c>
    </row>
    <row r="7" spans="1:8" ht="23.25" x14ac:dyDescent="0.3">
      <c r="B7" s="49">
        <v>1</v>
      </c>
      <c r="C7" s="50" t="s">
        <v>10</v>
      </c>
      <c r="D7" s="51" t="s">
        <v>11</v>
      </c>
      <c r="E7" s="52">
        <v>9</v>
      </c>
      <c r="F7" s="53">
        <f>E7/13*100</f>
        <v>69.230769230769226</v>
      </c>
      <c r="G7" s="52">
        <v>2</v>
      </c>
      <c r="H7" s="54">
        <f>G7/10*100</f>
        <v>20</v>
      </c>
    </row>
    <row r="8" spans="1:8" ht="23.25" x14ac:dyDescent="0.3">
      <c r="B8" s="55">
        <v>2</v>
      </c>
      <c r="C8" s="56" t="s">
        <v>12</v>
      </c>
      <c r="D8" s="57" t="s">
        <v>13</v>
      </c>
      <c r="E8" s="58">
        <v>12</v>
      </c>
      <c r="F8" s="59">
        <f>E8/13*100</f>
        <v>92.307692307692307</v>
      </c>
      <c r="G8" s="58">
        <v>8</v>
      </c>
      <c r="H8" s="60">
        <f>G8/10*100</f>
        <v>80</v>
      </c>
    </row>
    <row r="9" spans="1:8" ht="23.25" x14ac:dyDescent="0.3">
      <c r="B9" s="55">
        <v>3</v>
      </c>
      <c r="C9" s="56" t="s">
        <v>14</v>
      </c>
      <c r="D9" s="57" t="s">
        <v>15</v>
      </c>
      <c r="E9" s="58">
        <v>10</v>
      </c>
      <c r="F9" s="59">
        <f t="shared" ref="F9:F24" si="0">E9/13*100</f>
        <v>76.923076923076934</v>
      </c>
      <c r="G9" s="58">
        <v>8</v>
      </c>
      <c r="H9" s="60">
        <f t="shared" ref="H9:H24" si="1">G9/10*100</f>
        <v>80</v>
      </c>
    </row>
    <row r="10" spans="1:8" ht="23.25" x14ac:dyDescent="0.3">
      <c r="B10" s="55">
        <v>4</v>
      </c>
      <c r="C10" s="56" t="s">
        <v>16</v>
      </c>
      <c r="D10" s="57" t="s">
        <v>17</v>
      </c>
      <c r="E10" s="58">
        <v>12</v>
      </c>
      <c r="F10" s="59">
        <f t="shared" si="0"/>
        <v>92.307692307692307</v>
      </c>
      <c r="G10" s="58">
        <v>10</v>
      </c>
      <c r="H10" s="60">
        <f t="shared" si="1"/>
        <v>100</v>
      </c>
    </row>
    <row r="11" spans="1:8" ht="23.25" x14ac:dyDescent="0.3">
      <c r="B11" s="55">
        <v>5</v>
      </c>
      <c r="C11" s="56" t="s">
        <v>18</v>
      </c>
      <c r="D11" s="57" t="s">
        <v>19</v>
      </c>
      <c r="E11" s="58">
        <v>11</v>
      </c>
      <c r="F11" s="59">
        <f t="shared" si="0"/>
        <v>84.615384615384613</v>
      </c>
      <c r="G11" s="58">
        <v>10</v>
      </c>
      <c r="H11" s="60">
        <f t="shared" si="1"/>
        <v>100</v>
      </c>
    </row>
    <row r="12" spans="1:8" ht="23.25" x14ac:dyDescent="0.3">
      <c r="B12" s="55">
        <v>6</v>
      </c>
      <c r="C12" s="56" t="s">
        <v>20</v>
      </c>
      <c r="D12" s="61" t="s">
        <v>21</v>
      </c>
      <c r="E12" s="58">
        <v>9</v>
      </c>
      <c r="F12" s="59">
        <f t="shared" si="0"/>
        <v>69.230769230769226</v>
      </c>
      <c r="G12" s="58">
        <v>8</v>
      </c>
      <c r="H12" s="60">
        <f t="shared" si="1"/>
        <v>80</v>
      </c>
    </row>
    <row r="13" spans="1:8" ht="23.25" x14ac:dyDescent="0.3">
      <c r="B13" s="55">
        <v>7</v>
      </c>
      <c r="C13" s="56" t="s">
        <v>22</v>
      </c>
      <c r="D13" s="57" t="s">
        <v>23</v>
      </c>
      <c r="E13" s="58">
        <v>11</v>
      </c>
      <c r="F13" s="59">
        <f t="shared" si="0"/>
        <v>84.615384615384613</v>
      </c>
      <c r="G13" s="58">
        <v>8</v>
      </c>
      <c r="H13" s="60">
        <f t="shared" si="1"/>
        <v>80</v>
      </c>
    </row>
    <row r="14" spans="1:8" ht="31.5" x14ac:dyDescent="0.3">
      <c r="B14" s="55">
        <v>8</v>
      </c>
      <c r="C14" s="56" t="s">
        <v>24</v>
      </c>
      <c r="D14" s="62" t="s">
        <v>25</v>
      </c>
      <c r="E14" s="58">
        <v>13</v>
      </c>
      <c r="F14" s="59">
        <f t="shared" si="0"/>
        <v>100</v>
      </c>
      <c r="G14" s="58">
        <v>8</v>
      </c>
      <c r="H14" s="60">
        <f t="shared" si="1"/>
        <v>80</v>
      </c>
    </row>
    <row r="15" spans="1:8" ht="36" x14ac:dyDescent="0.3">
      <c r="B15" s="55">
        <v>9</v>
      </c>
      <c r="C15" s="56" t="s">
        <v>26</v>
      </c>
      <c r="D15" s="57" t="s">
        <v>27</v>
      </c>
      <c r="E15" s="58">
        <v>8</v>
      </c>
      <c r="F15" s="59">
        <f t="shared" si="0"/>
        <v>61.53846153846154</v>
      </c>
      <c r="G15" s="58">
        <v>10</v>
      </c>
      <c r="H15" s="60">
        <f t="shared" si="1"/>
        <v>100</v>
      </c>
    </row>
    <row r="16" spans="1:8" ht="23.25" x14ac:dyDescent="0.3">
      <c r="B16" s="55">
        <v>10</v>
      </c>
      <c r="C16" s="56" t="s">
        <v>28</v>
      </c>
      <c r="D16" s="57" t="s">
        <v>29</v>
      </c>
      <c r="E16" s="58">
        <v>12</v>
      </c>
      <c r="F16" s="59">
        <f t="shared" si="0"/>
        <v>92.307692307692307</v>
      </c>
      <c r="G16" s="58">
        <v>10</v>
      </c>
      <c r="H16" s="60">
        <f t="shared" si="1"/>
        <v>100</v>
      </c>
    </row>
    <row r="17" spans="2:8" ht="23.25" x14ac:dyDescent="0.3">
      <c r="B17" s="55">
        <v>11</v>
      </c>
      <c r="C17" s="56" t="s">
        <v>30</v>
      </c>
      <c r="D17" s="57" t="s">
        <v>31</v>
      </c>
      <c r="E17" s="58">
        <v>7</v>
      </c>
      <c r="F17" s="59">
        <f t="shared" si="0"/>
        <v>53.846153846153847</v>
      </c>
      <c r="G17" s="58">
        <v>8</v>
      </c>
      <c r="H17" s="60">
        <f t="shared" si="1"/>
        <v>80</v>
      </c>
    </row>
    <row r="18" spans="2:8" ht="23.25" x14ac:dyDescent="0.3">
      <c r="B18" s="55">
        <v>12</v>
      </c>
      <c r="C18" s="56" t="s">
        <v>32</v>
      </c>
      <c r="D18" s="57" t="s">
        <v>33</v>
      </c>
      <c r="E18" s="58">
        <v>13</v>
      </c>
      <c r="F18" s="59">
        <f t="shared" si="0"/>
        <v>100</v>
      </c>
      <c r="G18" s="58">
        <v>5</v>
      </c>
      <c r="H18" s="60">
        <f t="shared" si="1"/>
        <v>50</v>
      </c>
    </row>
    <row r="19" spans="2:8" ht="23.25" x14ac:dyDescent="0.3">
      <c r="B19" s="55">
        <v>13</v>
      </c>
      <c r="C19" s="56" t="s">
        <v>34</v>
      </c>
      <c r="D19" s="57" t="s">
        <v>35</v>
      </c>
      <c r="E19" s="58">
        <v>13</v>
      </c>
      <c r="F19" s="59">
        <f t="shared" si="0"/>
        <v>100</v>
      </c>
      <c r="G19" s="58">
        <v>8</v>
      </c>
      <c r="H19" s="60">
        <f t="shared" si="1"/>
        <v>80</v>
      </c>
    </row>
    <row r="20" spans="2:8" ht="23.25" x14ac:dyDescent="0.3">
      <c r="B20" s="55">
        <v>14</v>
      </c>
      <c r="C20" s="56" t="s">
        <v>36</v>
      </c>
      <c r="D20" s="57" t="s">
        <v>37</v>
      </c>
      <c r="E20" s="58">
        <v>13</v>
      </c>
      <c r="F20" s="59">
        <f t="shared" si="0"/>
        <v>100</v>
      </c>
      <c r="G20" s="58">
        <v>8</v>
      </c>
      <c r="H20" s="60">
        <f t="shared" si="1"/>
        <v>80</v>
      </c>
    </row>
    <row r="21" spans="2:8" ht="23.25" x14ac:dyDescent="0.3">
      <c r="B21" s="55">
        <v>15</v>
      </c>
      <c r="C21" s="56" t="s">
        <v>38</v>
      </c>
      <c r="D21" s="57" t="s">
        <v>39</v>
      </c>
      <c r="E21" s="58">
        <v>8</v>
      </c>
      <c r="F21" s="59">
        <f t="shared" si="0"/>
        <v>61.53846153846154</v>
      </c>
      <c r="G21" s="58">
        <v>8</v>
      </c>
      <c r="H21" s="60">
        <f t="shared" si="1"/>
        <v>80</v>
      </c>
    </row>
    <row r="22" spans="2:8" ht="23.25" x14ac:dyDescent="0.3">
      <c r="B22" s="55">
        <v>16</v>
      </c>
      <c r="C22" s="56" t="s">
        <v>40</v>
      </c>
      <c r="D22" s="57" t="s">
        <v>41</v>
      </c>
      <c r="E22" s="58">
        <v>13</v>
      </c>
      <c r="F22" s="59">
        <f t="shared" si="0"/>
        <v>100</v>
      </c>
      <c r="G22" s="58">
        <v>8</v>
      </c>
      <c r="H22" s="60">
        <f t="shared" si="1"/>
        <v>80</v>
      </c>
    </row>
    <row r="23" spans="2:8" ht="23.25" x14ac:dyDescent="0.3">
      <c r="B23" s="55">
        <v>17</v>
      </c>
      <c r="C23" s="56" t="s">
        <v>42</v>
      </c>
      <c r="D23" s="57" t="s">
        <v>43</v>
      </c>
      <c r="E23" s="63">
        <v>12</v>
      </c>
      <c r="F23" s="59">
        <f t="shared" si="0"/>
        <v>92.307692307692307</v>
      </c>
      <c r="G23" s="58">
        <v>8</v>
      </c>
      <c r="H23" s="60">
        <f t="shared" si="1"/>
        <v>80</v>
      </c>
    </row>
    <row r="24" spans="2:8" ht="24" thickBot="1" x14ac:dyDescent="0.35">
      <c r="B24" s="64">
        <v>18</v>
      </c>
      <c r="C24" s="65" t="s">
        <v>44</v>
      </c>
      <c r="D24" s="66" t="s">
        <v>45</v>
      </c>
      <c r="E24" s="67">
        <v>9</v>
      </c>
      <c r="F24" s="68">
        <f t="shared" si="0"/>
        <v>69.230769230769226</v>
      </c>
      <c r="G24" s="67">
        <v>10</v>
      </c>
      <c r="H24" s="69">
        <f t="shared" si="1"/>
        <v>100</v>
      </c>
    </row>
    <row r="25" spans="2:8" ht="18.75" x14ac:dyDescent="0.3">
      <c r="B25" s="32" t="s">
        <v>97</v>
      </c>
      <c r="C25" s="32"/>
      <c r="D25" s="32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H28" sqref="H28"/>
    </sheetView>
  </sheetViews>
  <sheetFormatPr defaultRowHeight="15" x14ac:dyDescent="0.25"/>
  <cols>
    <col min="5" max="5" width="11.5703125" customWidth="1"/>
    <col min="6" max="6" width="9.140625" customWidth="1"/>
    <col min="7" max="7" width="5.28515625" customWidth="1"/>
    <col min="8" max="8" width="15" customWidth="1"/>
    <col min="9" max="9" width="14.42578125" customWidth="1"/>
    <col min="10" max="10" width="14" customWidth="1"/>
  </cols>
  <sheetData>
    <row r="1" spans="1:17" ht="33.75" x14ac:dyDescent="0.25">
      <c r="A1" s="105" t="s">
        <v>98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7" ht="33.75" x14ac:dyDescent="0.25">
      <c r="A2" s="105" t="s">
        <v>99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7" ht="25.5" x14ac:dyDescent="0.25">
      <c r="A3" s="108" t="s">
        <v>100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7" ht="27.75" x14ac:dyDescent="0.25">
      <c r="A4" s="70"/>
      <c r="B4" s="111"/>
      <c r="C4" s="112"/>
      <c r="D4" s="112"/>
      <c r="E4" s="113"/>
      <c r="F4" s="114" t="s">
        <v>101</v>
      </c>
      <c r="G4" s="115"/>
      <c r="H4" s="116"/>
      <c r="I4" s="114" t="s">
        <v>102</v>
      </c>
      <c r="J4" s="116"/>
    </row>
    <row r="5" spans="1:17" ht="22.5" customHeight="1" x14ac:dyDescent="0.25">
      <c r="A5" s="71" t="s">
        <v>103</v>
      </c>
      <c r="B5" s="102" t="s">
        <v>5</v>
      </c>
      <c r="C5" s="102"/>
      <c r="D5" s="102"/>
      <c r="E5" s="102"/>
      <c r="F5" s="103" t="s">
        <v>104</v>
      </c>
      <c r="G5" s="103"/>
      <c r="H5" s="71" t="s">
        <v>56</v>
      </c>
      <c r="I5" s="72" t="s">
        <v>105</v>
      </c>
      <c r="J5" s="73" t="s">
        <v>56</v>
      </c>
    </row>
    <row r="6" spans="1:17" ht="15.75" x14ac:dyDescent="0.25">
      <c r="A6" s="74">
        <v>1</v>
      </c>
      <c r="B6" s="104" t="s">
        <v>58</v>
      </c>
      <c r="C6" s="104"/>
      <c r="D6" s="104"/>
      <c r="E6" s="104"/>
      <c r="F6" s="100">
        <v>7</v>
      </c>
      <c r="G6" s="101"/>
      <c r="H6" s="75">
        <f>(7/18)*100</f>
        <v>38.888888888888893</v>
      </c>
      <c r="I6" s="76">
        <v>4</v>
      </c>
      <c r="J6" s="74">
        <f>(4/8)*100</f>
        <v>50</v>
      </c>
    </row>
    <row r="7" spans="1:17" ht="15.75" x14ac:dyDescent="0.25">
      <c r="A7" s="74">
        <v>2</v>
      </c>
      <c r="B7" s="104" t="s">
        <v>60</v>
      </c>
      <c r="C7" s="104"/>
      <c r="D7" s="104"/>
      <c r="E7" s="104"/>
      <c r="F7" s="100">
        <v>9</v>
      </c>
      <c r="G7" s="101"/>
      <c r="H7" s="74">
        <f>(9/18)*100</f>
        <v>50</v>
      </c>
      <c r="I7" s="76">
        <v>8</v>
      </c>
      <c r="J7" s="74">
        <v>100</v>
      </c>
    </row>
    <row r="8" spans="1:17" ht="15.75" x14ac:dyDescent="0.25">
      <c r="A8" s="74">
        <v>3</v>
      </c>
      <c r="B8" s="99" t="s">
        <v>62</v>
      </c>
      <c r="C8" s="99"/>
      <c r="D8" s="99"/>
      <c r="E8" s="99"/>
      <c r="F8" s="100">
        <v>12</v>
      </c>
      <c r="G8" s="101"/>
      <c r="H8" s="75">
        <f>(12/18)*100</f>
        <v>66.666666666666657</v>
      </c>
      <c r="I8" s="76">
        <v>6</v>
      </c>
      <c r="J8" s="74">
        <f>(6/8)*100</f>
        <v>75</v>
      </c>
    </row>
    <row r="9" spans="1:17" ht="15.75" x14ac:dyDescent="0.25">
      <c r="A9" s="74">
        <v>4</v>
      </c>
      <c r="B9" s="99" t="s">
        <v>64</v>
      </c>
      <c r="C9" s="99"/>
      <c r="D9" s="99"/>
      <c r="E9" s="99"/>
      <c r="F9" s="100">
        <v>11</v>
      </c>
      <c r="G9" s="101"/>
      <c r="H9" s="75">
        <f>(11/18)*100</f>
        <v>61.111111111111114</v>
      </c>
      <c r="I9" s="76">
        <v>8</v>
      </c>
      <c r="J9" s="74">
        <v>100</v>
      </c>
    </row>
    <row r="10" spans="1:17" ht="15.75" x14ac:dyDescent="0.25">
      <c r="A10" s="74">
        <v>5</v>
      </c>
      <c r="B10" s="99" t="s">
        <v>106</v>
      </c>
      <c r="C10" s="99"/>
      <c r="D10" s="99"/>
      <c r="E10" s="99"/>
      <c r="F10" s="100">
        <v>18</v>
      </c>
      <c r="G10" s="101"/>
      <c r="H10" s="75">
        <v>100</v>
      </c>
      <c r="I10" s="76">
        <v>8</v>
      </c>
      <c r="J10" s="74">
        <v>100</v>
      </c>
    </row>
    <row r="11" spans="1:17" ht="15.75" x14ac:dyDescent="0.25">
      <c r="A11" s="74">
        <v>6</v>
      </c>
      <c r="B11" s="99" t="s">
        <v>68</v>
      </c>
      <c r="C11" s="99"/>
      <c r="D11" s="99"/>
      <c r="E11" s="99"/>
      <c r="F11" s="100">
        <v>16</v>
      </c>
      <c r="G11" s="101"/>
      <c r="H11" s="75">
        <f>(16/18)*100</f>
        <v>88.888888888888886</v>
      </c>
      <c r="I11" s="76">
        <v>8</v>
      </c>
      <c r="J11" s="74">
        <v>100</v>
      </c>
    </row>
    <row r="12" spans="1:17" ht="21" x14ac:dyDescent="0.5">
      <c r="A12" s="74">
        <v>7</v>
      </c>
      <c r="B12" s="99" t="s">
        <v>70</v>
      </c>
      <c r="C12" s="99"/>
      <c r="D12" s="99"/>
      <c r="E12" s="99"/>
      <c r="F12" s="100">
        <v>18</v>
      </c>
      <c r="G12" s="101"/>
      <c r="H12" s="74">
        <v>100</v>
      </c>
      <c r="I12" s="76">
        <v>8</v>
      </c>
      <c r="J12" s="74">
        <v>100</v>
      </c>
      <c r="Q12" s="77"/>
    </row>
    <row r="13" spans="1:17" ht="15.75" x14ac:dyDescent="0.25">
      <c r="A13" s="74">
        <v>8</v>
      </c>
      <c r="B13" s="99" t="s">
        <v>107</v>
      </c>
      <c r="C13" s="99"/>
      <c r="D13" s="99"/>
      <c r="E13" s="99"/>
      <c r="F13" s="100">
        <v>14</v>
      </c>
      <c r="G13" s="101"/>
      <c r="H13" s="75">
        <f>(14/18)*100</f>
        <v>77.777777777777786</v>
      </c>
      <c r="I13" s="76">
        <v>8</v>
      </c>
      <c r="J13" s="74">
        <v>100</v>
      </c>
    </row>
    <row r="14" spans="1:17" ht="15.75" x14ac:dyDescent="0.25">
      <c r="A14" s="74">
        <v>9</v>
      </c>
      <c r="B14" s="99" t="s">
        <v>108</v>
      </c>
      <c r="C14" s="99"/>
      <c r="D14" s="99"/>
      <c r="E14" s="99"/>
      <c r="F14" s="100">
        <v>16</v>
      </c>
      <c r="G14" s="101"/>
      <c r="H14" s="74">
        <v>89</v>
      </c>
      <c r="I14" s="76">
        <v>8</v>
      </c>
      <c r="J14" s="74">
        <v>100</v>
      </c>
    </row>
    <row r="15" spans="1:17" ht="15.75" x14ac:dyDescent="0.25">
      <c r="A15" s="74">
        <v>10</v>
      </c>
      <c r="B15" s="99" t="s">
        <v>78</v>
      </c>
      <c r="C15" s="99"/>
      <c r="D15" s="99"/>
      <c r="E15" s="99"/>
      <c r="F15" s="100">
        <v>16</v>
      </c>
      <c r="G15" s="101"/>
      <c r="H15" s="74">
        <v>89</v>
      </c>
      <c r="I15" s="76">
        <v>8</v>
      </c>
      <c r="J15" s="74">
        <v>100</v>
      </c>
    </row>
    <row r="16" spans="1:17" ht="15.75" x14ac:dyDescent="0.25">
      <c r="A16" s="74">
        <v>11</v>
      </c>
      <c r="B16" s="99" t="s">
        <v>109</v>
      </c>
      <c r="C16" s="99"/>
      <c r="D16" s="99"/>
      <c r="E16" s="99"/>
      <c r="F16" s="100">
        <v>8</v>
      </c>
      <c r="G16" s="101"/>
      <c r="H16" s="75">
        <f>(8/18)*100</f>
        <v>44.444444444444443</v>
      </c>
      <c r="I16" s="76">
        <v>6</v>
      </c>
      <c r="J16" s="74">
        <v>75</v>
      </c>
    </row>
    <row r="17" spans="1:10" ht="15.75" x14ac:dyDescent="0.25">
      <c r="A17" s="74"/>
      <c r="B17" s="99" t="s">
        <v>80</v>
      </c>
      <c r="C17" s="99"/>
      <c r="D17" s="99"/>
      <c r="E17" s="99"/>
      <c r="F17" s="100">
        <v>13</v>
      </c>
      <c r="G17" s="101"/>
      <c r="H17" s="75">
        <f>(13/18)*100</f>
        <v>72.222222222222214</v>
      </c>
      <c r="I17" s="76">
        <v>6</v>
      </c>
      <c r="J17" s="74">
        <v>75</v>
      </c>
    </row>
    <row r="18" spans="1:10" ht="15.75" x14ac:dyDescent="0.25">
      <c r="A18" s="74">
        <v>13</v>
      </c>
      <c r="B18" s="99" t="s">
        <v>35</v>
      </c>
      <c r="C18" s="99"/>
      <c r="D18" s="99"/>
      <c r="E18" s="99"/>
      <c r="F18" s="100">
        <v>17</v>
      </c>
      <c r="G18" s="101"/>
      <c r="H18" s="75">
        <f>(17/18)*100</f>
        <v>94.444444444444443</v>
      </c>
      <c r="I18" s="76">
        <v>8</v>
      </c>
      <c r="J18" s="74">
        <v>100</v>
      </c>
    </row>
    <row r="19" spans="1:10" ht="15.75" x14ac:dyDescent="0.25">
      <c r="A19" s="74">
        <v>14</v>
      </c>
      <c r="B19" s="99" t="s">
        <v>84</v>
      </c>
      <c r="C19" s="99"/>
      <c r="D19" s="99"/>
      <c r="E19" s="99"/>
      <c r="F19" s="100">
        <v>15</v>
      </c>
      <c r="G19" s="101"/>
      <c r="H19" s="75">
        <f>(15/18)*100</f>
        <v>83.333333333333343</v>
      </c>
      <c r="I19" s="76">
        <v>8</v>
      </c>
      <c r="J19" s="74">
        <v>100</v>
      </c>
    </row>
    <row r="20" spans="1:10" ht="15.75" x14ac:dyDescent="0.25">
      <c r="A20" s="74">
        <v>15</v>
      </c>
      <c r="B20" s="99" t="s">
        <v>86</v>
      </c>
      <c r="C20" s="99"/>
      <c r="D20" s="99"/>
      <c r="E20" s="99"/>
      <c r="F20" s="100">
        <v>15</v>
      </c>
      <c r="G20" s="101"/>
      <c r="H20" s="74">
        <v>83</v>
      </c>
      <c r="I20" s="76">
        <v>8</v>
      </c>
      <c r="J20" s="74">
        <v>100</v>
      </c>
    </row>
    <row r="21" spans="1:10" ht="15.75" x14ac:dyDescent="0.25">
      <c r="A21" s="74">
        <v>16</v>
      </c>
      <c r="B21" s="99" t="s">
        <v>88</v>
      </c>
      <c r="C21" s="99"/>
      <c r="D21" s="99"/>
      <c r="E21" s="99"/>
      <c r="F21" s="100">
        <v>15</v>
      </c>
      <c r="G21" s="101"/>
      <c r="H21" s="74">
        <v>83</v>
      </c>
      <c r="I21" s="76">
        <v>8</v>
      </c>
      <c r="J21" s="74">
        <v>100</v>
      </c>
    </row>
    <row r="22" spans="1:10" ht="15.75" x14ac:dyDescent="0.25">
      <c r="A22" s="74">
        <v>17</v>
      </c>
      <c r="B22" s="99" t="s">
        <v>90</v>
      </c>
      <c r="C22" s="99"/>
      <c r="D22" s="99"/>
      <c r="E22" s="99"/>
      <c r="F22" s="100">
        <v>11</v>
      </c>
      <c r="G22" s="101"/>
      <c r="H22" s="74">
        <v>61</v>
      </c>
      <c r="I22" s="76">
        <v>8</v>
      </c>
      <c r="J22" s="74">
        <v>100</v>
      </c>
    </row>
    <row r="23" spans="1:10" ht="15.75" x14ac:dyDescent="0.25">
      <c r="A23" s="74">
        <v>18</v>
      </c>
      <c r="B23" s="99" t="s">
        <v>110</v>
      </c>
      <c r="C23" s="99"/>
      <c r="D23" s="99"/>
      <c r="E23" s="99"/>
      <c r="F23" s="100">
        <v>12</v>
      </c>
      <c r="G23" s="101"/>
      <c r="H23" s="74">
        <v>67</v>
      </c>
      <c r="I23" s="76">
        <v>4</v>
      </c>
      <c r="J23" s="74">
        <v>50</v>
      </c>
    </row>
  </sheetData>
  <mergeCells count="44">
    <mergeCell ref="A1:J1"/>
    <mergeCell ref="A2:J2"/>
    <mergeCell ref="A3:J3"/>
    <mergeCell ref="B4:E4"/>
    <mergeCell ref="F4:H4"/>
    <mergeCell ref="I4:J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3:E23"/>
    <mergeCell ref="F23:G23"/>
    <mergeCell ref="B20:E20"/>
    <mergeCell ref="F20:G20"/>
    <mergeCell ref="B21:E21"/>
    <mergeCell ref="F21:G21"/>
    <mergeCell ref="B22:E22"/>
    <mergeCell ref="F22:G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workbookViewId="0">
      <selection activeCell="K15" sqref="K15"/>
    </sheetView>
  </sheetViews>
  <sheetFormatPr defaultRowHeight="15" x14ac:dyDescent="0.25"/>
  <cols>
    <col min="1" max="1" width="7.5703125" customWidth="1"/>
    <col min="2" max="2" width="7.42578125" customWidth="1"/>
    <col min="3" max="3" width="40.85546875" customWidth="1"/>
    <col min="4" max="4" width="12.28515625" customWidth="1"/>
    <col min="5" max="5" width="10.7109375" customWidth="1"/>
  </cols>
  <sheetData>
    <row r="1" spans="1:5" ht="18.75" x14ac:dyDescent="0.25">
      <c r="A1" s="117" t="s">
        <v>111</v>
      </c>
      <c r="B1" s="117"/>
      <c r="C1" s="117"/>
      <c r="D1" s="117"/>
      <c r="E1" s="117"/>
    </row>
    <row r="2" spans="1:5" ht="18.75" x14ac:dyDescent="0.25">
      <c r="A2" s="118" t="s">
        <v>112</v>
      </c>
      <c r="B2" s="118"/>
      <c r="C2" s="118"/>
      <c r="D2" s="118"/>
      <c r="E2" s="118"/>
    </row>
    <row r="3" spans="1:5" ht="18.75" x14ac:dyDescent="0.25">
      <c r="A3" s="119" t="s">
        <v>113</v>
      </c>
      <c r="B3" s="119"/>
      <c r="C3" s="119"/>
      <c r="D3" s="119"/>
      <c r="E3" s="119"/>
    </row>
    <row r="4" spans="1:5" ht="18.75" x14ac:dyDescent="0.25">
      <c r="A4" s="117" t="s">
        <v>114</v>
      </c>
      <c r="B4" s="117"/>
      <c r="C4" s="117"/>
      <c r="D4" s="117"/>
      <c r="E4" s="117"/>
    </row>
    <row r="5" spans="1:5" ht="19.5" thickBot="1" x14ac:dyDescent="0.3">
      <c r="A5" s="120" t="s">
        <v>115</v>
      </c>
      <c r="B5" s="120"/>
      <c r="C5" s="120"/>
      <c r="D5" s="120"/>
      <c r="E5" s="120"/>
    </row>
    <row r="6" spans="1:5" ht="19.5" thickBot="1" x14ac:dyDescent="0.3">
      <c r="A6" s="121"/>
      <c r="B6" s="122"/>
      <c r="C6" s="123"/>
      <c r="D6" s="124" t="s">
        <v>116</v>
      </c>
      <c r="E6" s="125" t="s">
        <v>8</v>
      </c>
    </row>
    <row r="7" spans="1:5" ht="19.5" thickBot="1" x14ac:dyDescent="0.3">
      <c r="A7" s="126" t="s">
        <v>117</v>
      </c>
      <c r="B7" s="127"/>
      <c r="C7" s="127"/>
      <c r="D7" s="128"/>
      <c r="E7" s="129"/>
    </row>
    <row r="8" spans="1:5" ht="18.75" x14ac:dyDescent="0.3">
      <c r="A8" s="130" t="s">
        <v>118</v>
      </c>
      <c r="B8" s="131" t="s">
        <v>119</v>
      </c>
      <c r="C8" s="132" t="s">
        <v>120</v>
      </c>
      <c r="D8" s="133"/>
      <c r="E8" s="133"/>
    </row>
    <row r="9" spans="1:5" ht="18.75" x14ac:dyDescent="0.3">
      <c r="A9" s="134">
        <v>1</v>
      </c>
      <c r="B9" s="135" t="s">
        <v>10</v>
      </c>
      <c r="C9" s="136" t="s">
        <v>121</v>
      </c>
      <c r="D9" s="137">
        <v>15</v>
      </c>
      <c r="E9" s="138">
        <f>D9*100/51</f>
        <v>29.411764705882351</v>
      </c>
    </row>
    <row r="10" spans="1:5" ht="18.75" x14ac:dyDescent="0.3">
      <c r="A10" s="134">
        <v>2</v>
      </c>
      <c r="B10" s="135" t="s">
        <v>12</v>
      </c>
      <c r="C10" s="139" t="s">
        <v>60</v>
      </c>
      <c r="D10" s="137">
        <v>42</v>
      </c>
      <c r="E10" s="140">
        <f t="shared" ref="E10:E26" si="0">D10*100/51</f>
        <v>82.352941176470594</v>
      </c>
    </row>
    <row r="11" spans="1:5" ht="18.75" x14ac:dyDescent="0.3">
      <c r="A11" s="134">
        <v>3</v>
      </c>
      <c r="B11" s="135" t="s">
        <v>14</v>
      </c>
      <c r="C11" s="139" t="s">
        <v>122</v>
      </c>
      <c r="D11" s="137">
        <v>27</v>
      </c>
      <c r="E11" s="138">
        <f t="shared" si="0"/>
        <v>52.941176470588232</v>
      </c>
    </row>
    <row r="12" spans="1:5" ht="18.75" x14ac:dyDescent="0.3">
      <c r="A12" s="134">
        <v>4</v>
      </c>
      <c r="B12" s="135" t="s">
        <v>16</v>
      </c>
      <c r="C12" s="139" t="s">
        <v>64</v>
      </c>
      <c r="D12" s="137">
        <v>42</v>
      </c>
      <c r="E12" s="140">
        <f t="shared" si="0"/>
        <v>82.352941176470594</v>
      </c>
    </row>
    <row r="13" spans="1:5" ht="18.75" x14ac:dyDescent="0.3">
      <c r="A13" s="134">
        <v>5</v>
      </c>
      <c r="B13" s="135" t="s">
        <v>18</v>
      </c>
      <c r="C13" s="136" t="s">
        <v>123</v>
      </c>
      <c r="D13" s="137">
        <v>48</v>
      </c>
      <c r="E13" s="140">
        <f t="shared" si="0"/>
        <v>94.117647058823536</v>
      </c>
    </row>
    <row r="14" spans="1:5" ht="18.75" x14ac:dyDescent="0.3">
      <c r="A14" s="134">
        <v>6</v>
      </c>
      <c r="B14" s="135" t="s">
        <v>20</v>
      </c>
      <c r="C14" s="141" t="s">
        <v>68</v>
      </c>
      <c r="D14" s="137">
        <v>42</v>
      </c>
      <c r="E14" s="140">
        <f t="shared" si="0"/>
        <v>82.352941176470594</v>
      </c>
    </row>
    <row r="15" spans="1:5" ht="18.75" x14ac:dyDescent="0.3">
      <c r="A15" s="134">
        <v>7</v>
      </c>
      <c r="B15" s="135" t="s">
        <v>22</v>
      </c>
      <c r="C15" s="136" t="s">
        <v>70</v>
      </c>
      <c r="D15" s="137">
        <v>24</v>
      </c>
      <c r="E15" s="138">
        <f t="shared" si="0"/>
        <v>47.058823529411768</v>
      </c>
    </row>
    <row r="16" spans="1:5" ht="18.75" x14ac:dyDescent="0.3">
      <c r="A16" s="134">
        <v>8</v>
      </c>
      <c r="B16" s="135" t="s">
        <v>24</v>
      </c>
      <c r="C16" s="136" t="s">
        <v>72</v>
      </c>
      <c r="D16" s="137">
        <v>30</v>
      </c>
      <c r="E16" s="138">
        <f t="shared" si="0"/>
        <v>58.823529411764703</v>
      </c>
    </row>
    <row r="17" spans="1:5" ht="18.75" x14ac:dyDescent="0.3">
      <c r="A17" s="134">
        <v>9</v>
      </c>
      <c r="B17" s="135" t="s">
        <v>26</v>
      </c>
      <c r="C17" s="136" t="s">
        <v>74</v>
      </c>
      <c r="D17" s="137">
        <v>36</v>
      </c>
      <c r="E17" s="138">
        <f>D17*100/51</f>
        <v>70.588235294117652</v>
      </c>
    </row>
    <row r="18" spans="1:5" ht="18.75" x14ac:dyDescent="0.3">
      <c r="A18" s="134">
        <v>10</v>
      </c>
      <c r="B18" s="135" t="s">
        <v>28</v>
      </c>
      <c r="C18" s="136" t="s">
        <v>78</v>
      </c>
      <c r="D18" s="137">
        <v>39</v>
      </c>
      <c r="E18" s="138">
        <f t="shared" si="0"/>
        <v>76.470588235294116</v>
      </c>
    </row>
    <row r="19" spans="1:5" ht="18.75" x14ac:dyDescent="0.3">
      <c r="A19" s="134">
        <v>11</v>
      </c>
      <c r="B19" s="135" t="s">
        <v>30</v>
      </c>
      <c r="C19" s="136" t="s">
        <v>109</v>
      </c>
      <c r="D19" s="137">
        <v>27</v>
      </c>
      <c r="E19" s="138">
        <f t="shared" si="0"/>
        <v>52.941176470588232</v>
      </c>
    </row>
    <row r="20" spans="1:5" ht="18.75" x14ac:dyDescent="0.3">
      <c r="A20" s="134">
        <v>12</v>
      </c>
      <c r="B20" s="135" t="s">
        <v>32</v>
      </c>
      <c r="C20" s="136" t="s">
        <v>80</v>
      </c>
      <c r="D20" s="137">
        <v>39</v>
      </c>
      <c r="E20" s="138">
        <f t="shared" si="0"/>
        <v>76.470588235294116</v>
      </c>
    </row>
    <row r="21" spans="1:5" ht="18.75" x14ac:dyDescent="0.3">
      <c r="A21" s="134">
        <v>13</v>
      </c>
      <c r="B21" s="135" t="s">
        <v>34</v>
      </c>
      <c r="C21" s="142" t="s">
        <v>35</v>
      </c>
      <c r="D21" s="137">
        <v>27</v>
      </c>
      <c r="E21" s="138">
        <f t="shared" si="0"/>
        <v>52.941176470588232</v>
      </c>
    </row>
    <row r="22" spans="1:5" ht="18.75" x14ac:dyDescent="0.3">
      <c r="A22" s="134">
        <v>14</v>
      </c>
      <c r="B22" s="135" t="s">
        <v>36</v>
      </c>
      <c r="C22" s="136" t="s">
        <v>84</v>
      </c>
      <c r="D22" s="137">
        <v>39</v>
      </c>
      <c r="E22" s="138">
        <f t="shared" si="0"/>
        <v>76.470588235294116</v>
      </c>
    </row>
    <row r="23" spans="1:5" ht="18.75" x14ac:dyDescent="0.3">
      <c r="A23" s="134">
        <v>15</v>
      </c>
      <c r="B23" s="135" t="s">
        <v>38</v>
      </c>
      <c r="C23" s="136" t="s">
        <v>86</v>
      </c>
      <c r="D23" s="137">
        <v>42</v>
      </c>
      <c r="E23" s="140">
        <f t="shared" si="0"/>
        <v>82.352941176470594</v>
      </c>
    </row>
    <row r="24" spans="1:5" ht="18.75" x14ac:dyDescent="0.3">
      <c r="A24" s="134">
        <v>16</v>
      </c>
      <c r="B24" s="135" t="s">
        <v>40</v>
      </c>
      <c r="C24" s="139" t="s">
        <v>124</v>
      </c>
      <c r="D24" s="137">
        <v>42</v>
      </c>
      <c r="E24" s="140">
        <f t="shared" si="0"/>
        <v>82.352941176470594</v>
      </c>
    </row>
    <row r="25" spans="1:5" ht="18.75" x14ac:dyDescent="0.3">
      <c r="A25" s="134">
        <v>17</v>
      </c>
      <c r="B25" s="135" t="s">
        <v>42</v>
      </c>
      <c r="C25" s="136" t="s">
        <v>125</v>
      </c>
      <c r="D25" s="137">
        <v>39</v>
      </c>
      <c r="E25" s="138">
        <f>D25*100/51</f>
        <v>76.470588235294116</v>
      </c>
    </row>
    <row r="26" spans="1:5" ht="19.5" thickBot="1" x14ac:dyDescent="0.35">
      <c r="A26" s="143">
        <v>18</v>
      </c>
      <c r="B26" s="144" t="s">
        <v>44</v>
      </c>
      <c r="C26" s="145" t="s">
        <v>126</v>
      </c>
      <c r="D26" s="146">
        <v>48</v>
      </c>
      <c r="E26" s="147">
        <f t="shared" si="0"/>
        <v>94.117647058823536</v>
      </c>
    </row>
  </sheetData>
  <mergeCells count="9">
    <mergeCell ref="A1:E1"/>
    <mergeCell ref="A2:E2"/>
    <mergeCell ref="A3:E3"/>
    <mergeCell ref="A4:E4"/>
    <mergeCell ref="A5:E5"/>
    <mergeCell ref="A6:C6"/>
    <mergeCell ref="D6:D7"/>
    <mergeCell ref="E6:E7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pathology</vt:lpstr>
      <vt:lpstr>COMMUNITY</vt:lpstr>
      <vt:lpstr>Microbiology</vt:lpstr>
      <vt:lpstr>forensic</vt:lpstr>
      <vt:lpstr>medicine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histo pathology</dc:creator>
  <cp:lastModifiedBy>Siby Mareen. Varghese</cp:lastModifiedBy>
  <cp:lastPrinted>2019-04-01T03:29:40Z</cp:lastPrinted>
  <dcterms:created xsi:type="dcterms:W3CDTF">2019-03-30T04:06:19Z</dcterms:created>
  <dcterms:modified xsi:type="dcterms:W3CDTF">2019-04-12T10:26:17Z</dcterms:modified>
</cp:coreProperties>
</file>